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2"/>
  </bookViews>
  <sheets>
    <sheet name="период" sheetId="1" state="hidden" r:id="rId1"/>
    <sheet name="ф2_8" sheetId="4" r:id="rId2"/>
    <sheet name="Работ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Работы!$F$5</definedName>
    <definedName name="Ed_izm">#REF!</definedName>
    <definedName name="ed_izm_P">Работы!$C$5</definedName>
    <definedName name="groop">Работы!$A$5</definedName>
    <definedName name="Kol_vo">#REF!</definedName>
    <definedName name="mBook">#REF!</definedName>
    <definedName name="NumbStreet">ф2_8!$A$3</definedName>
    <definedName name="NumbStreet_p">Работы!$B$3</definedName>
    <definedName name="Podrazdelenie">#REF!</definedName>
    <definedName name="remont">Работы!$B$5</definedName>
    <definedName name="soderganie">Работы!$B$391</definedName>
    <definedName name="summa_p">Работы!$E$5</definedName>
    <definedName name="summa_r">#REF!</definedName>
    <definedName name="WorkRemont">#REF!</definedName>
    <definedName name="worksP">Работы!$B$5</definedName>
    <definedName name="Z_16AB5A85_9E32_4760_9C7C_C472E54D5189_.wvu.FilterData" localSheetId="0" hidden="1">период!$A$1:$I$475</definedName>
    <definedName name="Z_16AB5A85_9E32_4760_9C7C_C472E54D5189_.wvu.Rows" localSheetId="2" hidden="1">Работы!$9:$23,Работы!$26:$35,Работы!$38:$41,Работы!$46:$51,Работы!$54:$99,Работы!$103:$104,Работы!$107:$118,Работы!$121:$126,Работы!$128:$129,Работы!$131:$137,Работы!$139:$147,Работы!$149:$168,Работы!$170:$180,Работы!$183:$193,Работы!$195:$196,Работы!$201:$201,Работы!$204:$209,Работы!$212:$214,Работы!$217:$227,Работы!$229:$231,Работы!$234:$237,Работы!$239:$239,Работы!$241:$242,Работы!$244:$265,Работы!$271:$276,Работы!$280:$281,Работы!$283:$287,Работы!$289:$319,Работы!$321:$334,Работы!$336:$337,Работы!$341:$341,Работы!$348:$348,Работы!$350:$350,Работы!$352:$352,Работы!$357:$357,Работы!$363:$363,Работы!$376:$376,Работ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ты!$9:$23,Работы!$26:$41,Работы!$44:$99,Работы!$102:$104,Работы!$107:$118,Работы!$121:$157,Работы!$159:$196,Работы!$201:$208,Работы!$212:$214,Работы!$216:$231,Работы!$234:$249,Работы!$251:$252,Работы!$254:$265,Работы!$270:$277,Работы!$279:$295,Работы!$297:$312,Работы!$314:$330,Работы!$332:$334,Работы!$336:$337,Работы!$341:$341,Работы!$350:$350,Работы!$352:$352,Работы!$363:$363,Работы!$366:$370,Работы!$372:$373,Работы!$377:$379,Работ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Работы!$A$1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Работы!$D$5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Medrano - Личное представление" guid="{16AB5A85-9E32-4760-9C7C-C472E54D5189}" mergeInterval="0" personalView="1" maximized="1" windowWidth="1378" windowHeight="714" activeSheetId="2"/>
    <customWorkbookView name="Чибисова - Личное представление" guid="{36218FDC-D91E-4014-BC51-4C3A814596BD}" mergeInterval="0" personalView="1" maximized="1" windowWidth="1675" windowHeight="789" activeSheetId="5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<sst xmlns="http://schemas.openxmlformats.org/spreadsheetml/2006/main" count="27148" uniqueCount="787">
  <si>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</si>
  <si>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</si>
  <si>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</si>
  <si>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</si>
  <si>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</si>
  <si>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</si>
  <si>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</si>
  <si>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</si>
  <si>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</si>
  <si>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</si>
  <si>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</si>
  <si>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</si>
  <si>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</si>
  <si>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</si>
  <si>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</si>
  <si>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</si>
  <si>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</si>
  <si>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</si>
  <si>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</si>
  <si>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</si>
  <si>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</si>
  <si>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</si>
  <si>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</si>
  <si>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</si>
  <si>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</si>
  <si>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</si>
  <si>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</si>
  <si>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</si>
  <si>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</si>
  <si>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</si>
  <si>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</si>
  <si>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</si>
  <si>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</si>
  <si>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</si>
  <si>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</si>
  <si>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</si>
  <si>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</si>
  <si>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</si>
  <si>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</si>
  <si>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</si>
  <si>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</si>
  <si>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</si>
  <si>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</si>
  <si>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</si>
  <si>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</si>
  <si>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</si>
  <si>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</si>
  <si>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</si>
  <si>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</si>
  <si>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</si>
  <si>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</si>
  <si>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</si>
  <si>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</si>
  <si>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</si>
  <si>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</si>
  <si>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</si>
  <si>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</si>
  <si>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</si>
  <si>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</si>
  <si>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</si>
  <si>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</si>
  <si>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</si>
  <si>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</si>
  <si>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</si>
  <si>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</si>
  <si>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</si>
  <si>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</si>
  <si>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</si>
  <si>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</si>
  <si>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</si>
  <si>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</si>
  <si>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</si>
  <si>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</si>
  <si>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</si>
  <si>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</si>
  <si>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</si>
  <si>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</si>
  <si>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</si>
  <si>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</si>
  <si>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</si>
  <si>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</si>
  <si>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</si>
  <si>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</si>
  <si>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</si>
  <si>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</si>
  <si>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</si>
  <si>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</si>
  <si>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</si>
  <si>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</si>
  <si>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</si>
  <si>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</si>
  <si>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</si>
  <si>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</si>
  <si>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</si>
  <si>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</si>
  <si>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</si>
  <si>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</si>
  <si>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</si>
  <si>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</si>
  <si>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</si>
  <si>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</si>
  <si>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</si>
  <si>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</si>
  <si>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</si>
  <si>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</si>
  <si>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</si>
  <si>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</si>
  <si>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</si>
  <si>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</si>
  <si>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</si>
  <si>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</si>
  <si>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</si>
  <si>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</si>
  <si>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</si>
  <si>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</si>
  <si>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</si>
  <si>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</si>
  <si>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</si>
  <si>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</si>
  <si>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</si>
  <si>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</si>
  <si>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</si>
  <si>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</si>
  <si>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</si>
  <si>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</si>
  <si>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</si>
  <si>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</si>
  <si>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</si>
  <si>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</si>
  <si>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</si>
  <si>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</si>
  <si>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</si>
  <si>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</si>
  <si>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</si>
  <si>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</si>
  <si>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</si>
  <si>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</si>
  <si>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</si>
  <si>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</si>
  <si>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</si>
  <si>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</si>
  <si>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</si>
  <si>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</si>
  <si>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</si>
  <si>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</si>
  <si>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</si>
  <si>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</si>
  <si>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</si>
  <si>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</si>
  <si>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</si>
  <si>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</si>
  <si>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</si>
  <si>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</si>
  <si>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</si>
  <si>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</si>
  <si>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</si>
  <si>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</si>
  <si>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</si>
  <si>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</si>
  <si>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</si>
  <si>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</si>
  <si>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</si>
  <si>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</si>
  <si>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</si>
  <si>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</si>
  <si>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</si>
  <si>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</si>
  <si>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</si>
  <si>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</si>
  <si>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</si>
  <si>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</si>
  <si>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</si>
  <si>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</si>
  <si>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</si>
  <si>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</si>
  <si>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</si>
  <si>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</si>
  <si>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</si>
  <si>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</si>
  <si>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</si>
  <si>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</si>
  <si>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</si>
  <si>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</si>
  <si>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</si>
  <si>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</si>
  <si>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</si>
  <si>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</si>
  <si>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</si>
  <si>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</si>
  <si>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</si>
  <si>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</si>
  <si>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</si>
  <si>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</si>
  <si>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</si>
  <si>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</si>
  <si>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</si>
  <si>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</si>
  <si>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</si>
  <si>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</si>
  <si>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</si>
  <si>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</si>
  <si>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</si>
  <si>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</si>
  <si>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</si>
  <si>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</si>
  <si>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</si>
  <si>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</si>
  <si>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</si>
  <si>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</si>
  <si>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</si>
  <si>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</si>
  <si>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</si>
  <si>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</si>
  <si>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</si>
  <si>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</si>
  <si>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</si>
  <si>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</si>
  <si>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</si>
  <si>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</si>
  <si>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</si>
  <si>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</si>
  <si>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</si>
  <si>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</si>
  <si>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</si>
  <si>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</si>
  <si>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</si>
  <si>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</si>
  <si>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</si>
  <si>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</si>
  <si>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</si>
  <si>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</si>
  <si>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</si>
  <si>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</si>
  <si>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</si>
  <si>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</si>
  <si>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</si>
  <si>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</si>
  <si>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</si>
  <si>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</si>
  <si>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</si>
  <si>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</si>
  <si>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</si>
  <si>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</si>
  <si>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</si>
  <si>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</si>
  <si>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</si>
  <si>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</si>
  <si>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</si>
  <si>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</si>
  <si>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</si>
  <si>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</si>
  <si>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</si>
  <si>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</si>
  <si>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</si>
  <si>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</si>
  <si>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</si>
  <si>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</si>
  <si>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</si>
  <si>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</si>
  <si>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</si>
  <si>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</si>
  <si>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</si>
  <si>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</si>
  <si>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</si>
  <si>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</si>
  <si>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</si>
  <si>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</si>
  <si>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</si>
  <si>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</si>
  <si>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</si>
  <si>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</si>
  <si>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</si>
  <si>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</si>
  <si>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</si>
  <si>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</si>
  <si>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</si>
  <si>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</si>
  <si>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</si>
  <si>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</si>
  <si>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</si>
  <si>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</si>
  <si>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</si>
  <si>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</si>
  <si>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</si>
  <si>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</si>
  <si>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</si>
  <si>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</si>
  <si>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</si>
  <si>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</si>
  <si>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</si>
  <si>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</si>
  <si>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</si>
  <si>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</si>
  <si>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</si>
  <si>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</si>
  <si>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</si>
  <si>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</si>
  <si>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</si>
  <si>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</si>
  <si>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</si>
  <si>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</si>
  <si>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</si>
  <si>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</si>
  <si>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</si>
  <si>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</si>
  <si>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</si>
  <si>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</si>
  <si>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</si>
  <si>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</si>
  <si>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</si>
  <si>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</si>
  <si>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</si>
  <si>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</si>
  <si>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</si>
  <si>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</si>
  <si>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</si>
  <si>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</si>
  <si>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</si>
  <si>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</si>
  <si>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</si>
  <si>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</si>
  <si>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</si>
  <si>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</si>
  <si>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</si>
  <si>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</si>
  <si>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</si>
  <si>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</si>
  <si>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</si>
  <si>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</si>
  <si>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</si>
  <si>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</si>
  <si>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</si>
  <si>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</si>
  <si>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</si>
  <si>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</si>
  <si>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</si>
  <si>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</si>
  <si>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</si>
  <si>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</si>
  <si>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</si>
  <si>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</si>
  <si>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</si>
  <si>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</si>
  <si>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</si>
  <si>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</si>
  <si>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</si>
  <si>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</si>
  <si>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</si>
  <si>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</si>
  <si>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</si>
  <si>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</si>
  <si>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</si>
  <si>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</si>
  <si>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</si>
  <si>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</si>
  <si>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</si>
  <si>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</si>
  <si>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</si>
  <si>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</si>
  <si>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</si>
  <si>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</si>
  <si>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</si>
  <si>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</si>
  <si>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</si>
  <si>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</si>
  <si>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</si>
  <si>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</si>
  <si>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</si>
  <si>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</si>
  <si>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</si>
  <si>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</si>
  <si>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</si>
  <si>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</si>
  <si>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</si>
  <si>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</si>
  <si>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</si>
  <si>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</si>
  <si>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</si>
  <si>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</si>
  <si>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</si>
  <si>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</si>
  <si>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</si>
  <si>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</si>
  <si>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</si>
  <si>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</si>
  <si>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</si>
  <si>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</si>
  <si>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</si>
  <si>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</si>
  <si>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</si>
  <si>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</si>
  <si>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</si>
  <si>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</si>
  <si>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</si>
  <si>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</si>
  <si>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</si>
  <si>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</si>
  <si>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</si>
  <si>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</si>
  <si>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</si>
  <si>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</si>
  <si>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</si>
  <si>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</si>
  <si>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</si>
  <si>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</si>
  <si>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</si>
  <si>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</si>
  <si>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</si>
  <si>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</si>
  <si>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</si>
  <si>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</si>
  <si>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</si>
  <si>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</si>
  <si>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</si>
  <si>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</si>
  <si>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</si>
  <si>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</si>
  <si>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</si>
  <si>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</si>
  <si>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</si>
  <si>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</si>
  <si>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</si>
  <si>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</si>
  <si>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</si>
  <si>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</si>
  <si>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</si>
  <si>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</si>
  <si>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</si>
  <si>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</si>
  <si>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</si>
  <si>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</si>
  <si>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</si>
  <si>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</si>
  <si>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</si>
  <si>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</si>
  <si>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</si>
  <si>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</si>
  <si>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</si>
  <si>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</si>
  <si>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</si>
  <si>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</si>
  <si>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</si>
  <si>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</si>
  <si>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</si>
  <si>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</si>
  <si>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</si>
  <si>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</si>
  <si>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</si>
  <si>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</si>
  <si>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</si>
  <si>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</si>
  <si>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</si>
  <si>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</si>
  <si>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</si>
  <si>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</si>
  <si>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</si>
  <si>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</si>
  <si>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</si>
  <si>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</si>
  <si>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</si>
  <si>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</si>
  <si>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</si>
  <si>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</si>
  <si>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</si>
  <si>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</si>
  <si>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</si>
  <si>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</si>
  <si>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</si>
  <si>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</si>
  <si>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</si>
  <si>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</si>
  <si>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</si>
  <si>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</si>
  <si>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</si>
  <si>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</si>
  <si>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</si>
  <si>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</si>
  <si>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</si>
  <si>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</si>
  <si>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</si>
  <si>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</si>
  <si>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</si>
  <si>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</si>
  <si>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</si>
  <si>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</si>
  <si>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</si>
  <si>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</si>
  <si>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</si>
  <si>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</si>
  <si>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</si>
  <si>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</si>
  <si>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</si>
  <si>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</si>
  <si>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</si>
  <si>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</si>
  <si>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</si>
  <si>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</si>
  <si>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</si>
  <si>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</si>
  <si>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</si>
  <si>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</si>
  <si>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</si>
  <si>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</si>
  <si>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</si>
  <si>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</si>
  <si>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</si>
  <si>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</si>
  <si>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</si>
  <si>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</si>
  <si>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</si>
  <si>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</si>
  <si>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</si>
  <si>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</si>
  <si>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</si>
  <si>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</si>
  <si>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</si>
  <si>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</si>
  <si>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</si>
  <si>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</si>
  <si>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</si>
  <si>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</si>
  <si>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</si>
  <si>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</si>
  <si>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</si>
  <si>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</si>
  <si>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</si>
  <si>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</si>
  <si>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</si>
  <si>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</si>
  <si>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</si>
  <si>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</si>
  <si>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</si>
  <si>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</si>
  <si>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</si>
  <si>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</si>
  <si>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</si>
  <si>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</si>
  <si>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</si>
  <si>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</si>
  <si>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</si>
  <si>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</si>
  <si>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</si>
  <si>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</si>
  <si>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</si>
  <si>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</si>
  <si>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</si>
  <si>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</si>
  <si>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</si>
  <si>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</si>
  <si>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</si>
  <si>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</si>
  <si>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</si>
  <si>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</si>
  <si>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</si>
  <si>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</si>
  <si>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</si>
  <si>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</si>
  <si>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</si>
  <si>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</si>
  <si>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</si>
  <si>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</si>
  <si>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</si>
  <si>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</si>
  <si>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</si>
  <si>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</si>
  <si>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</si>
  <si>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</si>
  <si>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</si>
  <si>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</si>
  <si>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</si>
  <si>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</si>
  <si>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</si>
  <si>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</si>
  <si>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</si>
  <si>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</si>
  <si>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</si>
  <si>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</si>
  <si>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</si>
  <si>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</si>
  <si>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</si>
  <si>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</si>
  <si>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</si>
  <si>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</si>
  <si>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</si>
  <si>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</si>
  <si>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</si>
  <si>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</si>
  <si>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</si>
  <si>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</si>
  <si>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</si>
  <si>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</si>
  <si>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</si>
  <si>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</si>
  <si>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</si>
  <si>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</si>
  <si>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</si>
  <si>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</si>
  <si>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</si>
  <si>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</si>
  <si>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</si>
  <si>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</si>
  <si>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</si>
  <si>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</si>
  <si>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</si>
  <si>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</si>
  <si>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</si>
  <si>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</si>
  <si>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</si>
  <si>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</si>
  <si>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</si>
  <si>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</si>
  <si>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</si>
  <si>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</si>
  <si>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</si>
  <si>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</si>
  <si>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</si>
  <si>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</si>
  <si>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</si>
  <si>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</si>
  <si>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</si>
  <si>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</si>
  <si>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</si>
  <si>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</si>
  <si>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</si>
  <si>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</si>
  <si>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</si>
  <si>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</si>
  <si>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</si>
  <si>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</si>
  <si>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</si>
  <si>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</si>
  <si>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</si>
  <si>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</si>
  <si>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</si>
  <si>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</si>
  <si>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</si>
  <si>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</si>
  <si>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</si>
  <si>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</si>
  <si>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</si>
  <si>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</si>
  <si>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</si>
  <si>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</si>
  <si>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</si>
  <si>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</si>
  <si>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</si>
  <si>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</si>
  <si>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</si>
  <si>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</si>
  <si>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</si>
  <si>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</si>
  <si>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</si>
  <si>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</si>
  <si>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</si>
  <si>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</si>
  <si>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</si>
  <si>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</si>
  <si>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</si>
  <si>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</si>
  <si>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</si>
  <si>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</si>
  <si>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</si>
  <si>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</si>
  <si>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</si>
  <si>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</si>
  <si>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</si>
  <si>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</si>
  <si>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</si>
  <si>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</si>
  <si>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</si>
  <si>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</si>
  <si>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</si>
  <si>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</si>
  <si>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</si>
  <si>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</si>
  <si>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</si>
  <si>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</si>
  <si>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</si>
  <si>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</si>
  <si>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</si>
  <si>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</si>
  <si>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</si>
  <si>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</si>
  <si>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</si>
  <si>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</si>
  <si>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</si>
  <si>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</si>
  <si>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</si>
  <si>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</si>
  <si>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</si>
  <si>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</si>
  <si>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</si>
  <si>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</si>
  <si>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</si>
  <si>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</si>
  <si>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</si>
  <si>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</si>
  <si>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</si>
  <si>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</si>
  <si>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</si>
  <si>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</si>
  <si>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</si>
  <si>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</si>
  <si>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</si>
  <si>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</si>
  <si>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</si>
  <si>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</si>
  <si>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</si>
  <si>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</si>
  <si>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</si>
  <si>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</si>
  <si>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</si>
  <si>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</si>
  <si>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</si>
  <si>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</si>
  <si>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</si>
  <si>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</si>
  <si>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</si>
  <si>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</si>
  <si>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</si>
  <si>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</si>
  <si>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</si>
  <si>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</si>
  <si>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</si>
  <si>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</si>
  <si>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</si>
  <si>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</si>
  <si>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</si>
  <si>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</si>
  <si>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</si>
  <si>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</si>
  <si>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</si>
  <si>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 xml:space="preserve"> август</t>
  </si>
  <si>
    <t>май, сентябрь</t>
  </si>
  <si>
    <t>апрель, октябрь</t>
  </si>
  <si>
    <t xml:space="preserve"> сентябрь</t>
  </si>
  <si>
    <t xml:space="preserve"> февраль</t>
  </si>
  <si>
    <t xml:space="preserve"> март</t>
  </si>
  <si>
    <t xml:space="preserve"> июль</t>
  </si>
  <si>
    <t>июль, сентябрь</t>
  </si>
  <si>
    <t>дек, ноя, окт, фев, янв</t>
  </si>
  <si>
    <t xml:space="preserve"> январь</t>
  </si>
  <si>
    <t>апрель, июль</t>
  </si>
  <si>
    <t>апрель, сентябрь</t>
  </si>
  <si>
    <t>1 | 2</t>
  </si>
  <si>
    <t>февраль, январь</t>
  </si>
  <si>
    <t>ноябрь, январь</t>
  </si>
  <si>
    <t>дек, мар, ноя, окт</t>
  </si>
  <si>
    <t>№ 23 по ул. Майская за 2016 год</t>
  </si>
  <si>
    <t>июль, август</t>
  </si>
  <si>
    <t xml:space="preserve"> апрель</t>
  </si>
  <si>
    <t>март, декабрь</t>
  </si>
  <si>
    <t>янв, мар, апр</t>
  </si>
  <si>
    <t xml:space="preserve"> октябрь</t>
  </si>
  <si>
    <t xml:space="preserve"> декабрь</t>
  </si>
  <si>
    <t>октябрь, декабрь</t>
  </si>
  <si>
    <t>июнь, август</t>
  </si>
  <si>
    <t>фев, авг, сен</t>
  </si>
  <si>
    <t>5,4 | 7</t>
  </si>
  <si>
    <t>июн, сен, янв</t>
  </si>
  <si>
    <t>6 | 10</t>
  </si>
  <si>
    <t>апр, мар, сен, янв</t>
  </si>
  <si>
    <t>3,2 | 22</t>
  </si>
  <si>
    <t>1 | 3</t>
  </si>
  <si>
    <t>2,2 | 3</t>
  </si>
  <si>
    <t>сентябрь, январь</t>
  </si>
  <si>
    <t>120 | 122</t>
  </si>
  <si>
    <t>апр, сен, янв</t>
  </si>
  <si>
    <t>3 | 4</t>
  </si>
  <si>
    <t>4,4 | 5</t>
  </si>
  <si>
    <t>60,7 | 114</t>
  </si>
  <si>
    <t>60,7 | 24</t>
  </si>
  <si>
    <t>7,8 | 9</t>
  </si>
  <si>
    <t>59,4 | 63</t>
  </si>
  <si>
    <t>368 | 18</t>
  </si>
  <si>
    <t>368 | 15</t>
  </si>
  <si>
    <t>1,84 | 1</t>
  </si>
  <si>
    <t>92 | 21</t>
  </si>
  <si>
    <t>92 | 5</t>
  </si>
  <si>
    <t>92 | 7</t>
  </si>
  <si>
    <t>368 | 22</t>
  </si>
  <si>
    <t>6,8 | 8</t>
  </si>
  <si>
    <t>368 | 28</t>
  </si>
  <si>
    <t>6,8 | 11</t>
  </si>
  <si>
    <t>1370 | 2</t>
  </si>
  <si>
    <t>1370 | 27</t>
  </si>
  <si>
    <t>13,7 |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</si>
</sst>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8" formatCode="#,##0.00&quot;р.&quot;"/>
    <numFmt numFmtId="169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8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8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8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8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8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8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8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8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8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8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8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8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8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8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8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9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4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opLeftCell="A40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7" t="s">
        <v>103</v>
      </c>
      <c r="B1" s="127"/>
      <c r="C1" s="127"/>
      <c r="D1" s="127"/>
      <c r="E1" s="127"/>
    </row>
    <row r="2" spans="1:5" x14ac:dyDescent="0.25">
      <c r="A2" s="129" t="s">
        <v>104</v>
      </c>
      <c r="B2" s="129"/>
      <c r="C2" s="129"/>
      <c r="D2" s="129"/>
      <c r="E2" s="129"/>
    </row>
    <row r="3" spans="1:5" x14ac:dyDescent="0.25">
      <c r="A3" s="129" t="s">
        <v>748</v>
      </c>
      <c r="B3" s="129"/>
      <c r="C3" s="129"/>
      <c r="D3" s="129"/>
      <c r="E3" s="129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42873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302366.8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257580.83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212185.55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212185.55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212185.55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347762.08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339163.77623872174</v>
      </c>
      <c r="G28" s="18">
        <f>и_ср_начисл-и_ср_стоимость_факт</f>
        <v>-81582.94623872175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1034600.3799999999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1186754.96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259.21406145017687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473123.07999999996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336035.67000000004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673397.79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613422.30000000005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613422.30000000005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1384.1458629650131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29607.24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29699.579999999998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56826.49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29607.24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29607.24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726.5568232681951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134185.49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116435.28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337098.9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141230.18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141230.18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2413.8590577825207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57125.41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59716.11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119431.78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57125.41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57125.41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30" t="s">
        <v>283</v>
      </c>
      <c r="B86" s="130"/>
      <c r="C86" s="130"/>
      <c r="D86" s="130"/>
      <c r="E86" s="130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30" t="s">
        <v>289</v>
      </c>
      <c r="B91" s="130"/>
      <c r="C91" s="130"/>
      <c r="D91" s="130"/>
      <c r="E91" s="130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1"/>
    </customSheetView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  <mergeCell ref="A1:E1"/>
    <mergeCell ref="A26:E26"/>
    <mergeCell ref="A29:E29"/>
    <mergeCell ref="D27:E27"/>
    <mergeCell ref="A2:E2"/>
    <mergeCell ref="A3:E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tabSelected="1" topLeftCell="A2" zoomScale="90" zoomScaleNormal="90" workbookViewId="0">
      <selection activeCell="B411" sqref="B411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748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23368.245234773731</v>
      </c>
      <c r="F6" s="40"/>
      <c r="I6" s="27">
        <f>E6/1.18</f>
        <v>19803.59765658791</v>
      </c>
      <c r="J6" s="29">
        <f>[1]сумма!$Q$6</f>
        <v>12959.079134999998</v>
      </c>
      <c r="K6" s="29">
        <f>J6-I6</f>
        <v>-6844.5185215879119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5800.2047704737315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0.20039999999999999</v>
      </c>
      <c r="E8" s="48">
        <v>290.87</v>
      </c>
      <c r="F8" s="49" t="s">
        <v>733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>
        <v>2</v>
      </c>
      <c r="E13" s="48">
        <v>5509.3347704737316</v>
      </c>
      <c r="F13" s="49" t="s">
        <v>749</v>
      </c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/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/>
      <c r="E22" s="48"/>
      <c r="F22" s="49"/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770.73186799999985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3.2778</v>
      </c>
      <c r="E25" s="48">
        <v>770.73186799999985</v>
      </c>
      <c r="F25" s="49" t="s">
        <v>734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/>
      <c r="E28" s="48"/>
      <c r="F28" s="49"/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x14ac:dyDescent="0.2">
      <c r="A36" s="42" t="s">
        <v>681</v>
      </c>
      <c r="B36" s="43"/>
      <c r="C36" s="43"/>
      <c r="D36" s="43"/>
      <c r="E36" s="51"/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/>
      <c r="E39" s="48"/>
      <c r="F39" s="49"/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13403.365302900002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0.86</v>
      </c>
      <c r="E43" s="48">
        <v>1210.7154</v>
      </c>
      <c r="F43" s="49" t="s">
        <v>733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/>
      <c r="E44" s="48"/>
      <c r="F44" s="49"/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24</v>
      </c>
      <c r="E45" s="48">
        <v>2434.9336343999994</v>
      </c>
      <c r="F45" s="49" t="s">
        <v>751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/>
      <c r="E50" s="56"/>
      <c r="F50" s="49"/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/>
      <c r="E54" s="48"/>
      <c r="F54" s="49"/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>
        <v>3</v>
      </c>
      <c r="E61" s="56">
        <v>2591.0208720000001</v>
      </c>
      <c r="F61" s="49" t="s">
        <v>736</v>
      </c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>
        <v>1</v>
      </c>
      <c r="E63" s="56">
        <v>7166.6953965000012</v>
      </c>
      <c r="F63" s="49" t="s">
        <v>750</v>
      </c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x14ac:dyDescent="0.2">
      <c r="A87" s="42" t="s">
        <v>634</v>
      </c>
      <c r="B87" s="43"/>
      <c r="C87" s="43"/>
      <c r="D87" s="37"/>
      <c r="E87" s="38">
        <v>1707.1863933999998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>
        <v>4.4999999999999997E-3</v>
      </c>
      <c r="E88" s="51">
        <v>204.81259999999997</v>
      </c>
      <c r="F88" s="43" t="s">
        <v>741</v>
      </c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4.5</v>
      </c>
      <c r="E91" s="35">
        <v>236.52133579999995</v>
      </c>
      <c r="F91" s="33" t="s">
        <v>737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>
        <v>18</v>
      </c>
      <c r="E92" s="35">
        <v>1265.8524576</v>
      </c>
      <c r="F92" s="33" t="s">
        <v>736</v>
      </c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518.91679999999997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3.2778</v>
      </c>
      <c r="E101" s="35">
        <v>518.91679999999997</v>
      </c>
      <c r="F101" s="33" t="s">
        <v>734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82.6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6.0999999999999999E-2</v>
      </c>
      <c r="E106" s="56">
        <v>82.6</v>
      </c>
      <c r="F106" s="49" t="s">
        <v>737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/>
      <c r="E107" s="56"/>
      <c r="F107" s="49"/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/>
      <c r="E108" s="48"/>
      <c r="F108" s="49"/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/>
      <c r="E114" s="48"/>
      <c r="F114" s="49"/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1085.2401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0.183</v>
      </c>
      <c r="E120" s="56">
        <v>303.7792</v>
      </c>
      <c r="F120" s="49" t="s">
        <v>752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/>
      <c r="E126" s="48"/>
      <c r="F126" s="49"/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>
        <v>1</v>
      </c>
      <c r="E127" s="48">
        <v>320.8066</v>
      </c>
      <c r="F127" s="49" t="s">
        <v>753</v>
      </c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/>
      <c r="E130" s="48"/>
      <c r="F130" s="49"/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/>
      <c r="E138" s="48"/>
      <c r="F138" s="49"/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>
        <v>1</v>
      </c>
      <c r="E140" s="48">
        <v>320.8066</v>
      </c>
      <c r="F140" s="49" t="s">
        <v>754</v>
      </c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>
        <v>2</v>
      </c>
      <c r="E146" s="48">
        <v>139.8477</v>
      </c>
      <c r="F146" s="49" t="s">
        <v>755</v>
      </c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/>
      <c r="E148" s="48"/>
      <c r="F148" s="49"/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/>
      <c r="E154" s="48"/>
      <c r="F154" s="49"/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/>
      <c r="E163" s="48"/>
      <c r="F163" s="49"/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/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/>
      <c r="E172" s="48"/>
      <c r="F172" s="49"/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/>
      <c r="E194" s="48"/>
      <c r="F194" s="49"/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40098.749132557496</v>
      </c>
      <c r="F197" s="75"/>
      <c r="I197" s="27">
        <f>E197/1.18</f>
        <v>33981.990790302967</v>
      </c>
      <c r="J197" s="29">
        <f>[1]сумма!$Q$11</f>
        <v>31082.599499999997</v>
      </c>
      <c r="K197" s="29">
        <f>J197-I197</f>
        <v>-2899.3912903029704</v>
      </c>
    </row>
    <row r="198" spans="1:11" ht="15" hidden="1" customHeight="1" outlineLevel="1" x14ac:dyDescent="0.2">
      <c r="A198" s="66" t="s">
        <v>640</v>
      </c>
      <c r="B198" s="64"/>
      <c r="C198" s="76"/>
      <c r="D198" s="47"/>
      <c r="E198" s="63">
        <v>40098.749132557496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0.73199999999999976</v>
      </c>
      <c r="E199" s="35">
        <v>3856.7710000000002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5.0160000000000009</v>
      </c>
      <c r="E200" s="35">
        <v>10570.581599999998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/>
      <c r="E202" s="35"/>
      <c r="F202" s="49"/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/>
      <c r="E203" s="35"/>
      <c r="F203" s="49"/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/>
      <c r="E207" s="35"/>
      <c r="F207" s="49"/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/>
      <c r="E209" s="35"/>
      <c r="F209" s="49"/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3.048</v>
      </c>
      <c r="E210" s="35">
        <v>5339.6770000000006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27.26</v>
      </c>
      <c r="E211" s="35">
        <v>13921.15915944</v>
      </c>
      <c r="F211" s="49" t="s">
        <v>732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>
        <v>4</v>
      </c>
      <c r="E212" s="35">
        <v>5870.9935731175028</v>
      </c>
      <c r="F212" s="49" t="s">
        <v>735</v>
      </c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2</v>
      </c>
      <c r="E215" s="35">
        <v>539.56679999999994</v>
      </c>
      <c r="F215" s="49" t="s">
        <v>735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/>
      <c r="E222" s="35"/>
      <c r="F222" s="49"/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/>
      <c r="E223" s="35"/>
      <c r="F223" s="49"/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/>
      <c r="E228" s="35"/>
      <c r="F228" s="49"/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21560.836807999996</v>
      </c>
      <c r="F232" s="33"/>
      <c r="I232" s="27">
        <f>E232/1.18</f>
        <v>18271.895599999996</v>
      </c>
      <c r="J232" s="29">
        <f>[1]сумма!$M$13</f>
        <v>4000.8600000000006</v>
      </c>
      <c r="K232" s="29">
        <f>J232-I232</f>
        <v>-14271.035599999996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21560.836807999996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/>
      <c r="E240" s="35"/>
      <c r="F240" s="33"/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/>
      <c r="E243" s="35"/>
      <c r="F243" s="33"/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>
        <v>9.6999999999999993</v>
      </c>
      <c r="E252" s="35">
        <v>18413.470007999997</v>
      </c>
      <c r="F252" s="33" t="s">
        <v>756</v>
      </c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12</v>
      </c>
      <c r="E253" s="35">
        <v>3147.3667999999993</v>
      </c>
      <c r="F253" s="33" t="s">
        <v>735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/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/>
      <c r="E261" s="35"/>
      <c r="F261" s="33"/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15133.563428355512</v>
      </c>
      <c r="F266" s="75"/>
      <c r="I266" s="27">
        <f>E266/1.18</f>
        <v>12825.053752843654</v>
      </c>
      <c r="J266" s="29">
        <f>[1]сумма!$Q$15</f>
        <v>14033.079052204816</v>
      </c>
      <c r="K266" s="29">
        <f>J266-I266</f>
        <v>1208.0252993611612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15133.563428355512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0.86399999999999999</v>
      </c>
      <c r="E268" s="35">
        <v>3779.6933999999997</v>
      </c>
      <c r="F268" s="33" t="s">
        <v>742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0.04</v>
      </c>
      <c r="E269" s="35">
        <v>429.35480000000001</v>
      </c>
      <c r="F269" s="33" t="s">
        <v>742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/>
      <c r="E270" s="35"/>
      <c r="F270" s="33"/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/>
      <c r="E271" s="35"/>
      <c r="F271" s="33"/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1</v>
      </c>
      <c r="E278" s="35">
        <v>364.01819999999992</v>
      </c>
      <c r="F278" s="33" t="s">
        <v>738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/>
      <c r="E282" s="35"/>
      <c r="F282" s="33"/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/>
      <c r="E284" s="35"/>
      <c r="F284" s="33"/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/>
      <c r="E288" s="35"/>
      <c r="F288" s="33"/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/>
      <c r="E293" s="35"/>
      <c r="F293" s="33"/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/>
      <c r="E295" s="35"/>
      <c r="F295" s="33"/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>
        <v>4</v>
      </c>
      <c r="E296" s="35">
        <v>1111.2111289060167</v>
      </c>
      <c r="F296" s="33" t="s">
        <v>741</v>
      </c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2</v>
      </c>
      <c r="E308" s="35">
        <v>181.99139999999997</v>
      </c>
      <c r="F308" s="33" t="s">
        <v>735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>
        <v>1</v>
      </c>
      <c r="E309" s="35">
        <v>354.28319999999997</v>
      </c>
      <c r="F309" s="33" t="s">
        <v>738</v>
      </c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/>
      <c r="E310" s="35"/>
      <c r="F310" s="33"/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/>
      <c r="E311" s="35"/>
      <c r="F311" s="33"/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/>
      <c r="E312" s="35"/>
      <c r="F312" s="33"/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>
        <v>4</v>
      </c>
      <c r="E313" s="35">
        <v>2743.1211556363637</v>
      </c>
      <c r="F313" s="33" t="s">
        <v>741</v>
      </c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/>
      <c r="E315" s="35"/>
      <c r="F315" s="33"/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/>
      <c r="E319" s="35"/>
      <c r="F319" s="33"/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/>
      <c r="E320" s="35"/>
      <c r="F320" s="33"/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>
        <v>2</v>
      </c>
      <c r="E322" s="35">
        <v>212.32919999999999</v>
      </c>
      <c r="F322" s="33" t="s">
        <v>730</v>
      </c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/>
      <c r="E325" s="35"/>
      <c r="F325" s="33"/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/>
      <c r="E328" s="35"/>
      <c r="F328" s="33"/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3</v>
      </c>
      <c r="E329" s="35">
        <v>360.80860000000001</v>
      </c>
      <c r="F329" s="33" t="s">
        <v>757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4</v>
      </c>
      <c r="E331" s="35">
        <v>1304.8869090909093</v>
      </c>
      <c r="F331" s="33" t="s">
        <v>741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/>
      <c r="E333" s="35"/>
      <c r="F333" s="33"/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/>
      <c r="E334" s="35"/>
      <c r="F334" s="33"/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47</v>
      </c>
      <c r="E335" s="35">
        <v>4291.8654347222218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/>
      <c r="E337" s="35"/>
      <c r="F337" s="33"/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30567.2628</v>
      </c>
      <c r="F338" s="75"/>
      <c r="I338" s="27">
        <f>E338/1.18</f>
        <v>25904.460000000003</v>
      </c>
      <c r="J338" s="29">
        <f>[1]сумма!$Q$17</f>
        <v>27117.06</v>
      </c>
      <c r="K338" s="29">
        <f>J338-I338</f>
        <v>1212.5999999999985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30567.2628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758</v>
      </c>
      <c r="E340" s="84">
        <v>68.829399999999993</v>
      </c>
      <c r="F340" s="49" t="s">
        <v>759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760</v>
      </c>
      <c r="E342" s="48">
        <v>188.23360000000002</v>
      </c>
      <c r="F342" s="49" t="s">
        <v>761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762</v>
      </c>
      <c r="E343" s="84">
        <v>356.07679999999993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763</v>
      </c>
      <c r="E344" s="84">
        <v>12.602399999999999</v>
      </c>
      <c r="F344" s="49" t="s">
        <v>759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764</v>
      </c>
      <c r="E345" s="84">
        <v>6.7141999999999999</v>
      </c>
      <c r="F345" s="49" t="s">
        <v>765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766</v>
      </c>
      <c r="E346" s="48">
        <v>1016.4166</v>
      </c>
      <c r="F346" s="49" t="s">
        <v>767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768</v>
      </c>
      <c r="E347" s="48">
        <v>12.236599999999999</v>
      </c>
      <c r="F347" s="49" t="s">
        <v>765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 t="s">
        <v>769</v>
      </c>
      <c r="E348" s="84">
        <v>17.074599999999997</v>
      </c>
      <c r="F348" s="49" t="s">
        <v>765</v>
      </c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770</v>
      </c>
      <c r="E349" s="48">
        <v>18941.678599999999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/>
      <c r="E350" s="48"/>
      <c r="F350" s="49"/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771</v>
      </c>
      <c r="E351" s="48">
        <v>9152.5992000000006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/>
      <c r="E352" s="48"/>
      <c r="F352" s="49"/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772</v>
      </c>
      <c r="E353" s="84">
        <v>108.32400000000001</v>
      </c>
      <c r="F353" s="49" t="s">
        <v>765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773</v>
      </c>
      <c r="E354" s="48">
        <v>686.47679999999991</v>
      </c>
      <c r="F354" s="49" t="s">
        <v>761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69945.214113188718</v>
      </c>
      <c r="F355" s="75"/>
      <c r="I355" s="27">
        <f>E355/1.18</f>
        <v>59275.605180668412</v>
      </c>
      <c r="J355" s="29">
        <f>[1]сумма!$Q$19</f>
        <v>27334.060541112922</v>
      </c>
      <c r="K355" s="29">
        <f>J355-I355</f>
        <v>-31941.54463955549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43072.501599999996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744</v>
      </c>
      <c r="E357" s="89">
        <v>66.433999999999997</v>
      </c>
      <c r="F357" s="49" t="s">
        <v>745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774</v>
      </c>
      <c r="E358" s="89">
        <v>4494.631800000001</v>
      </c>
      <c r="F358" s="49" t="s">
        <v>740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775</v>
      </c>
      <c r="E359" s="89">
        <v>16361.8092</v>
      </c>
      <c r="F359" s="49" t="s">
        <v>740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776</v>
      </c>
      <c r="E360" s="89">
        <v>548.91239999999993</v>
      </c>
      <c r="F360" s="49" t="s">
        <v>737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777</v>
      </c>
      <c r="E361" s="89">
        <v>1191.7882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778</v>
      </c>
      <c r="E362" s="89">
        <v>3908.4431999999993</v>
      </c>
      <c r="F362" s="49" t="s">
        <v>746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779</v>
      </c>
      <c r="E364" s="89">
        <v>13167.525599999999</v>
      </c>
      <c r="F364" s="49" t="s">
        <v>747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780</v>
      </c>
      <c r="E365" s="89">
        <v>3112.5449999999992</v>
      </c>
      <c r="F365" s="49" t="s">
        <v>718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/>
      <c r="E366" s="89"/>
      <c r="F366" s="49"/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/>
      <c r="E367" s="89"/>
      <c r="F367" s="49"/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/>
      <c r="E368" s="89"/>
      <c r="F368" s="49"/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/>
      <c r="E369" s="89"/>
      <c r="F369" s="49"/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/>
      <c r="E370" s="89"/>
      <c r="F370" s="49"/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781</v>
      </c>
      <c r="E371" s="89">
        <v>220.41219999999998</v>
      </c>
      <c r="F371" s="49" t="s">
        <v>747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/>
      <c r="E373" s="89"/>
      <c r="F373" s="49"/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26872.712513188733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782</v>
      </c>
      <c r="E375" s="93">
        <v>3888.7607999999996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 t="s">
        <v>783</v>
      </c>
      <c r="E376" s="93">
        <v>53.772599999999997</v>
      </c>
      <c r="F376" s="49" t="s">
        <v>718</v>
      </c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/>
      <c r="E377" s="95"/>
      <c r="F377" s="49"/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/>
      <c r="E378" s="95"/>
      <c r="F378" s="49"/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/>
      <c r="E379" s="95"/>
      <c r="F379" s="49"/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784</v>
      </c>
      <c r="E380" s="95">
        <v>9090.9323999999979</v>
      </c>
      <c r="F380" s="49" t="s">
        <v>743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 t="s">
        <v>785</v>
      </c>
      <c r="E381" s="95">
        <v>13408.882800000001</v>
      </c>
      <c r="F381" s="49" t="s">
        <v>718</v>
      </c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786</v>
      </c>
      <c r="E382" s="95">
        <v>417.85591318873503</v>
      </c>
      <c r="F382" s="49" t="s">
        <v>739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786</v>
      </c>
      <c r="E383" s="95">
        <v>12.507999999999997</v>
      </c>
      <c r="F383" s="49" t="s">
        <v>739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/>
      <c r="E385" s="95"/>
      <c r="F385" s="49"/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13668.6716</v>
      </c>
      <c r="F386" s="75"/>
      <c r="I386" s="27">
        <f>E386/1.18</f>
        <v>11583.62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13668.6716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12222.534399999999</v>
      </c>
      <c r="F388" s="75"/>
      <c r="I388" s="27">
        <f>E388/1.18</f>
        <v>10358.08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12222.534399999999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112598.80623872171</v>
      </c>
      <c r="F390" s="75"/>
      <c r="I390" s="27">
        <f>E390/1.18</f>
        <v>95422.717151459074</v>
      </c>
      <c r="J390" s="27">
        <f>SUM(I6:I390)</f>
        <v>287427.02013186202</v>
      </c>
      <c r="K390" s="27">
        <f>J390*1.01330668353499*1.18</f>
        <v>343677.03022323106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112598.80623872171</v>
      </c>
      <c r="F391" s="49" t="s">
        <v>731</v>
      </c>
      <c r="I391" s="27">
        <f>E6+E197+E232+E266+E338+E355+E386+E388+E390</f>
        <v>339163.88375559717</v>
      </c>
      <c r="J391" s="27">
        <f>I391-K391</f>
        <v>0.10751687543233857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1"/>
    </customSheetView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Работы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2017-05-18T04:27:37Z</dcterms:modified>
</cp:coreProperties>
</file>